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135" windowHeight="1227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K37" i="1"/>
  <c r="K38" s="1"/>
  <c r="J37"/>
  <c r="J38" s="1"/>
  <c r="I37"/>
  <c r="I38" s="1"/>
  <c r="H37"/>
  <c r="H38" s="1"/>
  <c r="K36"/>
  <c r="J36"/>
  <c r="I36"/>
  <c r="H36"/>
  <c r="K24"/>
  <c r="K25" s="1"/>
  <c r="J24"/>
  <c r="J25" s="1"/>
  <c r="I24"/>
  <c r="I25" s="1"/>
  <c r="H24"/>
  <c r="H25" s="1"/>
  <c r="K23"/>
  <c r="J23"/>
  <c r="I23"/>
  <c r="H23"/>
  <c r="I12"/>
  <c r="J12"/>
  <c r="K12"/>
  <c r="H12"/>
  <c r="I11"/>
  <c r="J11"/>
  <c r="K11"/>
  <c r="H11"/>
  <c r="H10"/>
  <c r="I10"/>
  <c r="J10"/>
  <c r="K10"/>
  <c r="F12"/>
  <c r="H8"/>
  <c r="M38"/>
  <c r="L38"/>
  <c r="G38"/>
  <c r="F38"/>
  <c r="E38"/>
  <c r="D38"/>
  <c r="C38"/>
  <c r="B38"/>
  <c r="M25"/>
  <c r="L25"/>
  <c r="G25"/>
  <c r="F25"/>
  <c r="E25"/>
  <c r="D25"/>
  <c r="C25"/>
  <c r="B25"/>
  <c r="B12"/>
  <c r="D12"/>
  <c r="C12"/>
  <c r="M12"/>
  <c r="L12"/>
  <c r="G12"/>
  <c r="E12"/>
  <c r="G34"/>
  <c r="G21"/>
  <c r="G8"/>
  <c r="H21" l="1"/>
  <c r="H34"/>
  <c r="I21" l="1"/>
  <c r="I34"/>
  <c r="J21"/>
  <c r="I8"/>
  <c r="J34" l="1"/>
  <c r="K21"/>
  <c r="A25" s="1"/>
  <c r="J8"/>
  <c r="K34" l="1"/>
  <c r="K8"/>
  <c r="A38" l="1"/>
  <c r="A12"/>
  <c r="D42" l="1"/>
</calcChain>
</file>

<file path=xl/sharedStrings.xml><?xml version="1.0" encoding="utf-8"?>
<sst xmlns="http://schemas.openxmlformats.org/spreadsheetml/2006/main" count="52" uniqueCount="19">
  <si>
    <t>Quota fissa</t>
  </si>
  <si>
    <t>Potenza impianto</t>
  </si>
  <si>
    <t>Dispacciamento</t>
  </si>
  <si>
    <t>Tariffa F1</t>
  </si>
  <si>
    <t>Tariffa F23</t>
  </si>
  <si>
    <t>Spesa fissa al mese</t>
  </si>
  <si>
    <t>Scaglioni</t>
  </si>
  <si>
    <t>oltre</t>
  </si>
  <si>
    <t>Perequazione</t>
  </si>
  <si>
    <t>F1</t>
  </si>
  <si>
    <t>F2</t>
  </si>
  <si>
    <t>F3</t>
  </si>
  <si>
    <t>Costo</t>
  </si>
  <si>
    <t>Accise</t>
  </si>
  <si>
    <t>Aprile</t>
  </si>
  <si>
    <t>maggio</t>
  </si>
  <si>
    <t>giugno</t>
  </si>
  <si>
    <t>totale mese</t>
  </si>
  <si>
    <t>Totale pagato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</si>
</sst>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2" fontId="1" fillId="2" borderId="0" xfId="0" applyNumberFormat="1" applyFont="1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1" xfId="0" applyBorder="1" applyAlignment="1">
      <alignment horizontal="center"/>
    </xf>
    <xf numFmtId="0" fontId="0" fillId="0" borderId="2" xfId="0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tabSelected="1" topLeftCell="A7" workbookViewId="0">
      <selection activeCell="G34" activeCellId="2" sqref="G8 G21 G34"/>
    </sheetView>
  </sheetViews>
  <sheetFormatPr defaultRowHeight="15"/>
  <cols>
    <col min="2" max="2" width="10.85546875" bestFit="1" customWidth="1"/>
    <col min="3" max="3" width="15.140625" bestFit="1" customWidth="1"/>
    <col min="4" max="4" width="16.7109375" bestFit="1" customWidth="1"/>
    <col min="6" max="6" width="10.140625" bestFit="1" customWidth="1"/>
    <col min="7" max="7" width="15.140625" bestFit="1" customWidth="1"/>
    <col min="8" max="10" width="9" bestFit="1" customWidth="1"/>
    <col min="11" max="11" width="9.7109375" bestFit="1" customWidth="1"/>
    <col min="12" max="12" width="13.42578125" bestFit="1" customWidth="1"/>
  </cols>
  <sheetData>
    <row r="1" spans="1:13">
      <c r="H1" s="6" t="s">
        <v>6</v>
      </c>
      <c r="I1" s="6"/>
      <c r="J1" s="6"/>
      <c r="K1" s="6"/>
    </row>
    <row r="2" spans="1:13">
      <c r="B2" s="6" t="s">
        <v>5</v>
      </c>
      <c r="C2" s="6"/>
      <c r="H2" s="1">
        <v>1</v>
      </c>
      <c r="I2" s="1">
        <v>2</v>
      </c>
      <c r="J2" s="1">
        <v>3</v>
      </c>
      <c r="K2" s="1">
        <v>4</v>
      </c>
    </row>
    <row r="3" spans="1:13">
      <c r="B3" t="s">
        <v>0</v>
      </c>
      <c r="C3" t="s">
        <v>2</v>
      </c>
      <c r="D3" t="s">
        <v>1</v>
      </c>
      <c r="E3" t="s">
        <v>3</v>
      </c>
      <c r="F3" t="s">
        <v>4</v>
      </c>
      <c r="G3" t="s">
        <v>2</v>
      </c>
      <c r="H3">
        <v>1800</v>
      </c>
      <c r="I3">
        <v>2640</v>
      </c>
      <c r="J3">
        <v>4440</v>
      </c>
      <c r="K3" s="1" t="s">
        <v>7</v>
      </c>
      <c r="L3" t="s">
        <v>8</v>
      </c>
      <c r="M3" t="s">
        <v>13</v>
      </c>
    </row>
    <row r="4" spans="1:13">
      <c r="B4" s="8">
        <v>0</v>
      </c>
      <c r="C4" s="8">
        <v>0</v>
      </c>
      <c r="D4" s="7">
        <v>3</v>
      </c>
      <c r="E4" s="8">
        <v>6.4199999999999993E-2</v>
      </c>
      <c r="F4" s="8">
        <v>5.7930000000000002E-2</v>
      </c>
      <c r="G4" s="8">
        <v>1.372E-2</v>
      </c>
      <c r="H4" s="8">
        <v>4.8000000000000001E-4</v>
      </c>
      <c r="I4" s="8">
        <v>3.7799999999999999E-3</v>
      </c>
      <c r="J4" s="8">
        <v>7.3299999999999997E-3</v>
      </c>
      <c r="K4" s="8"/>
      <c r="L4" s="8">
        <v>3.0000000000000001E-5</v>
      </c>
      <c r="M4" s="8">
        <v>2.2700000000000001E-2</v>
      </c>
    </row>
    <row r="5" spans="1:13">
      <c r="A5" t="s">
        <v>14</v>
      </c>
    </row>
    <row r="6" spans="1:13" ht="15.75" thickBot="1">
      <c r="A6" s="7">
        <v>27</v>
      </c>
      <c r="B6" s="8">
        <v>0</v>
      </c>
      <c r="D6" s="8">
        <v>0</v>
      </c>
      <c r="H6" s="8">
        <v>4.7241999999999999E-2</v>
      </c>
      <c r="I6" s="8">
        <v>0.102642</v>
      </c>
      <c r="J6" s="8">
        <v>0.16728199999999999</v>
      </c>
      <c r="K6" s="8"/>
      <c r="M6" s="8">
        <v>73</v>
      </c>
    </row>
    <row r="7" spans="1:13">
      <c r="G7" s="9" t="s">
        <v>17</v>
      </c>
    </row>
    <row r="8" spans="1:13" ht="15.75" thickBot="1">
      <c r="D8" s="3" t="s">
        <v>9</v>
      </c>
      <c r="E8" s="8">
        <v>56</v>
      </c>
      <c r="G8" s="10">
        <f>SUM(E8:F10)</f>
        <v>201</v>
      </c>
      <c r="H8">
        <f>IF(G8&lt;ROUND(H3/365*A6,0),G8,ROUND(H3/365*A6,0))</f>
        <v>133</v>
      </c>
      <c r="I8">
        <f>IF(G8&lt;ROUND(I3/365*A6,0),G8-H8,ROUND(I3/365*A6,0)-H8)</f>
        <v>62</v>
      </c>
      <c r="J8">
        <f>IF(G8&lt;ROUND(J3/365*A6,0),G8-H8-I8,ROUND(J3/365*A6,0)-H8-I8)</f>
        <v>6</v>
      </c>
      <c r="K8">
        <f>IF(G8&lt;ROUND(99999/365*A6,0),G8-H8-I8-J8,ROUND(99999/365*A6,0)-H8-I8-J8)</f>
        <v>0</v>
      </c>
    </row>
    <row r="9" spans="1:13">
      <c r="D9" s="3" t="s">
        <v>10</v>
      </c>
      <c r="F9" s="8">
        <v>75</v>
      </c>
    </row>
    <row r="10" spans="1:13">
      <c r="D10" s="3" t="s">
        <v>11</v>
      </c>
      <c r="F10" s="8">
        <v>70</v>
      </c>
      <c r="H10">
        <f>ROUND(H4*H8,2)</f>
        <v>0.06</v>
      </c>
      <c r="I10">
        <f t="shared" ref="I10:K10" si="0">ROUND(I4*I8,2)</f>
        <v>0.23</v>
      </c>
      <c r="J10">
        <f t="shared" si="0"/>
        <v>0.04</v>
      </c>
      <c r="K10">
        <f t="shared" si="0"/>
        <v>0</v>
      </c>
    </row>
    <row r="11" spans="1:13">
      <c r="A11" s="2" t="s">
        <v>12</v>
      </c>
      <c r="H11">
        <f>ROUND(H6*H8,2)</f>
        <v>6.28</v>
      </c>
      <c r="I11">
        <f t="shared" ref="I11:K11" si="1">ROUND(I6*I8,2)</f>
        <v>6.36</v>
      </c>
      <c r="J11">
        <f t="shared" si="1"/>
        <v>1</v>
      </c>
      <c r="K11">
        <f t="shared" si="1"/>
        <v>0</v>
      </c>
    </row>
    <row r="12" spans="1:13">
      <c r="A12" s="4">
        <f>SUM(B12:M12)</f>
        <v>30.400000000000002</v>
      </c>
      <c r="B12">
        <f>ROUND(B4+B6,2)</f>
        <v>0</v>
      </c>
      <c r="C12">
        <f>ROUND(C4,2)</f>
        <v>0</v>
      </c>
      <c r="D12">
        <f>ROUND(D6*D4,2)</f>
        <v>0</v>
      </c>
      <c r="E12" s="4">
        <f>ROUND(E8*E4,2)</f>
        <v>3.6</v>
      </c>
      <c r="F12" s="4">
        <f>ROUND((F9+F10)*F4,2)</f>
        <v>8.4</v>
      </c>
      <c r="G12" s="4">
        <f>ROUND(G8*G4,2)</f>
        <v>2.76</v>
      </c>
      <c r="H12">
        <f>H11+H10</f>
        <v>6.34</v>
      </c>
      <c r="I12">
        <f t="shared" ref="I12:K12" si="2">I11+I10</f>
        <v>6.5900000000000007</v>
      </c>
      <c r="J12">
        <f t="shared" si="2"/>
        <v>1.04</v>
      </c>
      <c r="K12">
        <f t="shared" si="2"/>
        <v>0</v>
      </c>
      <c r="L12">
        <f>ROUND(L4*G8,2)</f>
        <v>0.01</v>
      </c>
      <c r="M12">
        <f>ROUND(M4*M6,2)</f>
        <v>1.66</v>
      </c>
    </row>
    <row r="14" spans="1:13">
      <c r="H14" s="6" t="s">
        <v>6</v>
      </c>
      <c r="I14" s="6"/>
      <c r="J14" s="6"/>
      <c r="K14" s="6"/>
    </row>
    <row r="15" spans="1:13">
      <c r="B15" s="6" t="s">
        <v>5</v>
      </c>
      <c r="C15" s="6"/>
      <c r="H15" s="2">
        <v>1</v>
      </c>
      <c r="I15" s="2">
        <v>2</v>
      </c>
      <c r="J15" s="2">
        <v>3</v>
      </c>
      <c r="K15" s="2">
        <v>4</v>
      </c>
    </row>
    <row r="16" spans="1:13">
      <c r="B16" t="s">
        <v>0</v>
      </c>
      <c r="C16" t="s">
        <v>2</v>
      </c>
      <c r="D16" t="s">
        <v>1</v>
      </c>
      <c r="E16" t="s">
        <v>3</v>
      </c>
      <c r="F16" t="s">
        <v>4</v>
      </c>
      <c r="G16" t="s">
        <v>2</v>
      </c>
      <c r="H16">
        <v>1800</v>
      </c>
      <c r="I16">
        <v>2640</v>
      </c>
      <c r="J16">
        <v>4440</v>
      </c>
      <c r="K16" s="2" t="s">
        <v>7</v>
      </c>
      <c r="L16" t="s">
        <v>8</v>
      </c>
      <c r="M16" t="s">
        <v>13</v>
      </c>
    </row>
    <row r="17" spans="1:13">
      <c r="B17" s="8">
        <v>2.5</v>
      </c>
      <c r="C17" s="8">
        <v>-0.86909999999999998</v>
      </c>
      <c r="D17" s="7">
        <v>3</v>
      </c>
      <c r="E17" s="8">
        <v>6.4199999999999993E-2</v>
      </c>
      <c r="F17" s="8">
        <v>5.7930000000000002E-2</v>
      </c>
      <c r="G17" s="8">
        <v>1.372E-2</v>
      </c>
      <c r="H17" s="8">
        <v>4.8000000000000001E-4</v>
      </c>
      <c r="I17" s="8">
        <v>3.7799999999999999E-3</v>
      </c>
      <c r="J17" s="8">
        <v>7.3299999999999997E-3</v>
      </c>
      <c r="K17" s="8"/>
      <c r="L17" s="8">
        <v>3.0000000000000001E-5</v>
      </c>
      <c r="M17" s="8">
        <v>2.2700000000000001E-2</v>
      </c>
    </row>
    <row r="18" spans="1:13">
      <c r="A18" t="s">
        <v>15</v>
      </c>
    </row>
    <row r="19" spans="1:13" ht="15.75" thickBot="1">
      <c r="A19" s="7">
        <v>31</v>
      </c>
      <c r="B19" s="8">
        <v>0.59</v>
      </c>
      <c r="D19" s="8">
        <v>0.58450000000000002</v>
      </c>
      <c r="H19" s="8">
        <v>4.7241999999999999E-2</v>
      </c>
      <c r="I19" s="8">
        <v>0.102642</v>
      </c>
      <c r="J19" s="8">
        <v>0.16728199999999999</v>
      </c>
      <c r="K19" s="8"/>
      <c r="M19" s="8">
        <v>36</v>
      </c>
    </row>
    <row r="20" spans="1:13">
      <c r="G20" s="9" t="s">
        <v>17</v>
      </c>
    </row>
    <row r="21" spans="1:13" ht="15.75" thickBot="1">
      <c r="D21" s="3" t="s">
        <v>9</v>
      </c>
      <c r="E21" s="8">
        <v>50</v>
      </c>
      <c r="G21" s="10">
        <f>SUM(E21:F23)</f>
        <v>188</v>
      </c>
      <c r="H21">
        <f>IF(G21&lt;ROUND(H16/365*A19,0),G21,ROUND(H16/365*A19,0))</f>
        <v>153</v>
      </c>
      <c r="I21">
        <f>IF(G21&lt;ROUND(I16/365*A19,0),G21-H21,ROUND(I16/365*A19,0)-H21)</f>
        <v>35</v>
      </c>
      <c r="J21">
        <f>IF(G21&lt;ROUND(J16/365*A19,0),G21-H21-I21,ROUND(J16/365*A19,0)-H21-I21)</f>
        <v>0</v>
      </c>
      <c r="K21">
        <f>IF(G21&lt;ROUND(99999/365*A19,0),G21-H21-I21-J21,ROUND(99999/365*A19,0)-H21-I21-J21)</f>
        <v>0</v>
      </c>
    </row>
    <row r="22" spans="1:13">
      <c r="D22" s="3" t="s">
        <v>10</v>
      </c>
      <c r="F22" s="8">
        <v>59</v>
      </c>
    </row>
    <row r="23" spans="1:13">
      <c r="D23" s="3" t="s">
        <v>11</v>
      </c>
      <c r="F23" s="8">
        <v>79</v>
      </c>
      <c r="H23">
        <f>ROUND(H17*H21,2)</f>
        <v>7.0000000000000007E-2</v>
      </c>
      <c r="I23">
        <f t="shared" ref="I23:K23" si="3">ROUND(I17*I21,2)</f>
        <v>0.13</v>
      </c>
      <c r="J23">
        <f t="shared" si="3"/>
        <v>0</v>
      </c>
      <c r="K23">
        <f t="shared" si="3"/>
        <v>0</v>
      </c>
    </row>
    <row r="24" spans="1:13">
      <c r="A24" s="2" t="s">
        <v>12</v>
      </c>
      <c r="H24">
        <f>ROUND(H19*H21,2)</f>
        <v>7.23</v>
      </c>
      <c r="I24">
        <f t="shared" ref="I24:K24" si="4">ROUND(I19*I21,2)</f>
        <v>3.59</v>
      </c>
      <c r="J24">
        <f t="shared" si="4"/>
        <v>0</v>
      </c>
      <c r="K24">
        <f t="shared" si="4"/>
        <v>0</v>
      </c>
    </row>
    <row r="25" spans="1:13">
      <c r="A25" s="4">
        <f>SUM(B25:M25)</f>
        <v>29.6</v>
      </c>
      <c r="B25">
        <f>ROUND(B17+B19,2)</f>
        <v>3.09</v>
      </c>
      <c r="C25">
        <f>ROUND(C17,2)</f>
        <v>-0.87</v>
      </c>
      <c r="D25">
        <f>ROUND(D19*D17,2)</f>
        <v>1.75</v>
      </c>
      <c r="E25" s="4">
        <f>ROUND(E21*E17,2)</f>
        <v>3.21</v>
      </c>
      <c r="F25" s="4">
        <f>ROUND((F22+F23)*F17,2)</f>
        <v>7.99</v>
      </c>
      <c r="G25" s="4">
        <f>ROUND(G21*G17,2)</f>
        <v>2.58</v>
      </c>
      <c r="H25">
        <f>H24+H23</f>
        <v>7.3000000000000007</v>
      </c>
      <c r="I25">
        <f t="shared" ref="I25" si="5">I24+I23</f>
        <v>3.7199999999999998</v>
      </c>
      <c r="J25">
        <f t="shared" ref="J25" si="6">J24+J23</f>
        <v>0</v>
      </c>
      <c r="K25">
        <f t="shared" ref="K25" si="7">K24+K23</f>
        <v>0</v>
      </c>
      <c r="L25">
        <f>ROUND(L17*G21,2)</f>
        <v>0.01</v>
      </c>
      <c r="M25">
        <f>ROUND(M17*M19,2)</f>
        <v>0.82</v>
      </c>
    </row>
    <row r="27" spans="1:13">
      <c r="H27" s="6" t="s">
        <v>6</v>
      </c>
      <c r="I27" s="6"/>
      <c r="J27" s="6"/>
      <c r="K27" s="6"/>
    </row>
    <row r="28" spans="1:13">
      <c r="B28" s="6" t="s">
        <v>5</v>
      </c>
      <c r="C28" s="6"/>
      <c r="H28" s="2">
        <v>1</v>
      </c>
      <c r="I28" s="2">
        <v>2</v>
      </c>
      <c r="J28" s="2">
        <v>3</v>
      </c>
      <c r="K28" s="2">
        <v>4</v>
      </c>
    </row>
    <row r="29" spans="1:13">
      <c r="B29" t="s">
        <v>0</v>
      </c>
      <c r="C29" t="s">
        <v>2</v>
      </c>
      <c r="D29" t="s">
        <v>1</v>
      </c>
      <c r="E29" t="s">
        <v>3</v>
      </c>
      <c r="F29" t="s">
        <v>4</v>
      </c>
      <c r="G29" t="s">
        <v>2</v>
      </c>
      <c r="H29">
        <v>1800</v>
      </c>
      <c r="I29">
        <v>2640</v>
      </c>
      <c r="J29">
        <v>4440</v>
      </c>
      <c r="K29" s="2" t="s">
        <v>7</v>
      </c>
      <c r="L29" t="s">
        <v>8</v>
      </c>
      <c r="M29" t="s">
        <v>13</v>
      </c>
    </row>
    <row r="30" spans="1:13">
      <c r="B30" s="8">
        <v>2.5</v>
      </c>
      <c r="C30" s="8">
        <v>-0.86909999999999998</v>
      </c>
      <c r="D30" s="7">
        <v>3</v>
      </c>
      <c r="E30" s="8">
        <v>6.4199999999999993E-2</v>
      </c>
      <c r="F30" s="8">
        <v>5.7930000000000002E-2</v>
      </c>
      <c r="G30" s="8">
        <v>1.372E-2</v>
      </c>
      <c r="H30" s="8">
        <v>4.8000000000000001E-4</v>
      </c>
      <c r="I30" s="8">
        <v>3.7799999999999999E-3</v>
      </c>
      <c r="J30" s="8">
        <v>7.3299999999999997E-3</v>
      </c>
      <c r="K30" s="8"/>
      <c r="L30" s="8">
        <v>3.0000000000000001E-5</v>
      </c>
      <c r="M30" s="8">
        <v>2.2700000000000001E-2</v>
      </c>
    </row>
    <row r="31" spans="1:13">
      <c r="A31" t="s">
        <v>16</v>
      </c>
    </row>
    <row r="32" spans="1:13" ht="15.75" thickBot="1">
      <c r="A32" s="7">
        <v>3</v>
      </c>
      <c r="B32" s="8">
        <v>0.59</v>
      </c>
      <c r="D32" s="8">
        <v>0.58450000000000002</v>
      </c>
      <c r="H32" s="8">
        <v>4.7241999999999999E-2</v>
      </c>
      <c r="I32" s="8">
        <v>0.102642</v>
      </c>
      <c r="J32" s="8">
        <v>0.16728199999999999</v>
      </c>
      <c r="K32" s="8"/>
      <c r="M32" s="8">
        <v>2</v>
      </c>
    </row>
    <row r="33" spans="1:13">
      <c r="G33" s="9" t="s">
        <v>17</v>
      </c>
    </row>
    <row r="34" spans="1:13" ht="15.75" thickBot="1">
      <c r="D34" s="3" t="s">
        <v>9</v>
      </c>
      <c r="E34" s="8">
        <v>3</v>
      </c>
      <c r="G34" s="10">
        <f>SUM(E34:F36)</f>
        <v>16</v>
      </c>
      <c r="H34">
        <f>IF(G34&lt;ROUND(H29/365*A32,0),G34,ROUND(H29/365*A32,0))</f>
        <v>15</v>
      </c>
      <c r="I34">
        <f>IF(G34&lt;ROUND(I29/365*A32,0),G34-H34,ROUND(I29/365*A32,0)-H34)</f>
        <v>1</v>
      </c>
      <c r="J34">
        <f>IF(G34&lt;ROUND(J29/365*A32,0),G34-H34-I34,ROUND(J29/365*A32,0)-H34-I34)</f>
        <v>0</v>
      </c>
      <c r="K34">
        <f>IF(G34&lt;ROUND(99999/365*A32,0),G34-H34-I34-J34,ROUND(99999/365*A32,0)-H34-I34-J34)</f>
        <v>0</v>
      </c>
    </row>
    <row r="35" spans="1:13">
      <c r="D35" s="3" t="s">
        <v>10</v>
      </c>
      <c r="F35" s="8">
        <v>4</v>
      </c>
    </row>
    <row r="36" spans="1:13">
      <c r="D36" s="3" t="s">
        <v>11</v>
      </c>
      <c r="F36" s="8">
        <v>9</v>
      </c>
      <c r="H36">
        <f>ROUND(H30*H34,2)</f>
        <v>0.01</v>
      </c>
      <c r="I36">
        <f t="shared" ref="I36:K36" si="8">ROUND(I30*I34,2)</f>
        <v>0</v>
      </c>
      <c r="J36">
        <f t="shared" si="8"/>
        <v>0</v>
      </c>
      <c r="K36">
        <f t="shared" si="8"/>
        <v>0</v>
      </c>
    </row>
    <row r="37" spans="1:13">
      <c r="A37" s="2" t="s">
        <v>12</v>
      </c>
      <c r="H37">
        <f>ROUND(H32*H34,2)</f>
        <v>0.71</v>
      </c>
      <c r="I37">
        <f t="shared" ref="I37:K37" si="9">ROUND(I32*I34,2)</f>
        <v>0.1</v>
      </c>
      <c r="J37">
        <f t="shared" si="9"/>
        <v>0</v>
      </c>
      <c r="K37">
        <f t="shared" si="9"/>
        <v>0</v>
      </c>
    </row>
    <row r="38" spans="1:13">
      <c r="A38" s="4">
        <f>SUM(B38:M38)</f>
        <v>5.9999999999999991</v>
      </c>
      <c r="B38">
        <f>ROUND(B30+B32,2)</f>
        <v>3.09</v>
      </c>
      <c r="C38">
        <f>ROUND(C30,2)</f>
        <v>-0.87</v>
      </c>
      <c r="D38">
        <f>ROUND(D32*D30,2)</f>
        <v>1.75</v>
      </c>
      <c r="E38" s="4">
        <f>ROUND(E34*E30,2)</f>
        <v>0.19</v>
      </c>
      <c r="F38" s="4">
        <f>ROUND((F35+F36)*F30,2)</f>
        <v>0.75</v>
      </c>
      <c r="G38" s="4">
        <f>ROUND(G34*G30,2)</f>
        <v>0.22</v>
      </c>
      <c r="H38">
        <f>H37+H36</f>
        <v>0.72</v>
      </c>
      <c r="I38">
        <f t="shared" ref="I38" si="10">I37+I36</f>
        <v>0.1</v>
      </c>
      <c r="J38">
        <f t="shared" ref="J38" si="11">J37+J36</f>
        <v>0</v>
      </c>
      <c r="K38">
        <f t="shared" ref="K38" si="12">K37+K36</f>
        <v>0</v>
      </c>
      <c r="L38">
        <f>ROUND(L30*G34,2)</f>
        <v>0</v>
      </c>
      <c r="M38">
        <f>ROUND(M30*M32,2)</f>
        <v>0.05</v>
      </c>
    </row>
    <row r="42" spans="1:13">
      <c r="C42" t="s">
        <v>18</v>
      </c>
      <c r="D42" s="5">
        <f>(A12+A25+A38)*1.1</f>
        <v>72.600000000000009</v>
      </c>
    </row>
  </sheetData>
  <mergeCells count="6">
    <mergeCell ref="H27:K27"/>
    <mergeCell ref="B28:C28"/>
    <mergeCell ref="B2:C2"/>
    <mergeCell ref="H1:K1"/>
    <mergeCell ref="H14:K14"/>
    <mergeCell ref="B15:C15"/>
  </mergeCells>
  <pageMargins left="0.7" right="0.7" top="0.75" bottom="0.75" header="0.3" footer="0.3"/>
  <pageSetup paperSize="9" orientation="portrait" r:id="rId1"/>
  <ignoredErrors>
    <ignoredError sqref="F12 F25 F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Rocca</dc:creator>
  <cp:lastModifiedBy>La Rocca</cp:lastModifiedBy>
  <dcterms:created xsi:type="dcterms:W3CDTF">2015-02-16T08:05:01Z</dcterms:created>
  <dcterms:modified xsi:type="dcterms:W3CDTF">2015-07-14T07:46:28Z</dcterms:modified>
</cp:coreProperties>
</file>